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AGEN UDI\Desktop\Simuladores\6 - Sextos\Plan 21\"/>
    </mc:Choice>
  </mc:AlternateContent>
  <xr:revisionPtr revIDLastSave="0" documentId="13_ncr:1_{E2ED7F81-E5C9-490C-A12C-4C83E349AF48}" xr6:coauthVersionLast="36" xr6:coauthVersionMax="36" xr10:uidLastSave="{00000000-0000-0000-0000-000000000000}"/>
  <bookViews>
    <workbookView xWindow="120" yWindow="1350" windowWidth="18915" windowHeight="5970" xr2:uid="{00000000-000D-0000-FFFF-FFFF00000000}"/>
  </bookViews>
  <sheets>
    <sheet name="AUT 5" sheetId="38" r:id="rId1"/>
  </sheets>
  <calcPr calcId="191029"/>
</workbook>
</file>

<file path=xl/calcChain.xml><?xml version="1.0" encoding="utf-8"?>
<calcChain xmlns="http://schemas.openxmlformats.org/spreadsheetml/2006/main">
  <c r="F68" i="38" l="1"/>
  <c r="C3" i="38"/>
  <c r="G43" i="38" l="1"/>
  <c r="F43" i="38"/>
  <c r="E43" i="38"/>
  <c r="C49" i="38"/>
  <c r="G36" i="38"/>
  <c r="F36" i="38"/>
  <c r="E36" i="38"/>
  <c r="C39" i="38"/>
  <c r="F70" i="38" l="1"/>
  <c r="F69" i="38"/>
  <c r="F67" i="38"/>
  <c r="F66" i="38"/>
  <c r="F65" i="38"/>
  <c r="F64" i="38"/>
  <c r="F63" i="38"/>
  <c r="F62" i="38"/>
  <c r="G58" i="38" l="1"/>
  <c r="G57" i="38"/>
  <c r="G56" i="38"/>
  <c r="G55" i="38"/>
  <c r="G54" i="38"/>
  <c r="G53" i="38"/>
  <c r="G52" i="38"/>
  <c r="G51" i="38"/>
  <c r="G50" i="38"/>
  <c r="G48" i="38"/>
  <c r="G47" i="38"/>
  <c r="G46" i="38"/>
  <c r="G45" i="38"/>
  <c r="G44" i="38"/>
  <c r="G42" i="38"/>
  <c r="G41" i="38"/>
  <c r="G40" i="38"/>
  <c r="G38" i="38"/>
  <c r="G37" i="38"/>
  <c r="G35" i="38"/>
  <c r="G34" i="38"/>
  <c r="G33" i="38"/>
  <c r="G32" i="38"/>
  <c r="G31" i="38"/>
  <c r="G30" i="38"/>
  <c r="G29" i="38"/>
  <c r="G27" i="38"/>
  <c r="G26" i="38"/>
  <c r="G25" i="38"/>
  <c r="G24" i="38"/>
  <c r="G23" i="38"/>
  <c r="G22" i="38"/>
  <c r="G21" i="38"/>
  <c r="G20" i="38"/>
  <c r="G19" i="38"/>
  <c r="G17" i="38"/>
  <c r="G16" i="38"/>
  <c r="G15" i="38"/>
  <c r="G14" i="38"/>
  <c r="G13" i="38"/>
  <c r="G12" i="38"/>
  <c r="G11" i="38"/>
  <c r="G10" i="38"/>
  <c r="G9" i="38"/>
  <c r="G49" i="38" l="1"/>
  <c r="F58" i="38"/>
  <c r="F57" i="38"/>
  <c r="F56" i="38"/>
  <c r="F55" i="38"/>
  <c r="F54" i="38"/>
  <c r="F53" i="38"/>
  <c r="F52" i="38"/>
  <c r="F51" i="38"/>
  <c r="F50" i="38"/>
  <c r="F48" i="38"/>
  <c r="F47" i="38"/>
  <c r="F46" i="38"/>
  <c r="F45" i="38"/>
  <c r="F44" i="38"/>
  <c r="F42" i="38"/>
  <c r="F41" i="38"/>
  <c r="F40" i="38"/>
  <c r="F38" i="38"/>
  <c r="F37" i="38"/>
  <c r="F35" i="38"/>
  <c r="F34" i="38"/>
  <c r="F33" i="38"/>
  <c r="F32" i="38"/>
  <c r="F31" i="38"/>
  <c r="F30" i="38"/>
  <c r="F29" i="38"/>
  <c r="F27" i="38"/>
  <c r="F26" i="38"/>
  <c r="F25" i="38"/>
  <c r="F24" i="38"/>
  <c r="F23" i="38"/>
  <c r="F22" i="38"/>
  <c r="F21" i="38"/>
  <c r="F20" i="38"/>
  <c r="F19" i="38"/>
  <c r="F17" i="38"/>
  <c r="F16" i="38"/>
  <c r="F15" i="38"/>
  <c r="F14" i="38"/>
  <c r="F13" i="38"/>
  <c r="F12" i="38"/>
  <c r="F11" i="38"/>
  <c r="F10" i="38"/>
  <c r="F9" i="38"/>
  <c r="G39" i="38" l="1"/>
  <c r="G28" i="38"/>
  <c r="G18" i="38"/>
  <c r="D49" i="38"/>
  <c r="F71" i="38"/>
  <c r="C71" i="38"/>
  <c r="D59" i="38"/>
  <c r="C59" i="38"/>
  <c r="D39" i="38"/>
  <c r="D28" i="38"/>
  <c r="C28" i="38"/>
  <c r="D18" i="38"/>
  <c r="C18" i="38"/>
  <c r="E48" i="38"/>
  <c r="E47" i="38"/>
  <c r="E46" i="38"/>
  <c r="E45" i="38"/>
  <c r="E44" i="38"/>
  <c r="E42" i="38"/>
  <c r="E41" i="38"/>
  <c r="E40" i="38"/>
  <c r="E58" i="38"/>
  <c r="E57" i="38"/>
  <c r="E56" i="38"/>
  <c r="E55" i="38"/>
  <c r="E54" i="38"/>
  <c r="E53" i="38"/>
  <c r="E52" i="38"/>
  <c r="E51" i="38"/>
  <c r="E50" i="38"/>
  <c r="E38" i="38"/>
  <c r="E37" i="38"/>
  <c r="E35" i="38"/>
  <c r="E34" i="38"/>
  <c r="E33" i="38"/>
  <c r="E32" i="38"/>
  <c r="E31" i="38"/>
  <c r="E30" i="38"/>
  <c r="E29" i="38"/>
  <c r="E27" i="38"/>
  <c r="E26" i="38"/>
  <c r="E25" i="38"/>
  <c r="E24" i="38"/>
  <c r="E23" i="38"/>
  <c r="E22" i="38"/>
  <c r="E21" i="38"/>
  <c r="E20" i="38"/>
  <c r="E19" i="38"/>
  <c r="E17" i="38"/>
  <c r="E16" i="38"/>
  <c r="E15" i="38"/>
  <c r="E14" i="38"/>
  <c r="E13" i="38"/>
  <c r="E12" i="38"/>
  <c r="E11" i="38"/>
  <c r="E10" i="38"/>
  <c r="E9" i="38"/>
  <c r="E49" i="38" l="1"/>
  <c r="E39" i="38"/>
  <c r="E18" i="38"/>
  <c r="E28" i="38"/>
  <c r="E59" i="38"/>
  <c r="G59" i="38"/>
  <c r="G60" i="38" s="1"/>
  <c r="F72" i="38" s="1"/>
  <c r="F73" i="38" s="1"/>
  <c r="C4" i="38" l="1"/>
  <c r="C5" i="38"/>
  <c r="E72" i="38" s="1"/>
  <c r="C6" i="38"/>
  <c r="E60" i="38"/>
</calcChain>
</file>

<file path=xl/sharedStrings.xml><?xml version="1.0" encoding="utf-8"?>
<sst xmlns="http://schemas.openxmlformats.org/spreadsheetml/2006/main" count="100" uniqueCount="83">
  <si>
    <t>CARGA MAXIMA</t>
  </si>
  <si>
    <t>CARGA MEDIA</t>
  </si>
  <si>
    <t>CARGA MINIMA</t>
  </si>
  <si>
    <t>ALGEBRA</t>
  </si>
  <si>
    <t>GEOMETRIA Y TRIGONOMETRIA</t>
  </si>
  <si>
    <t>CREDITOS</t>
  </si>
  <si>
    <t>COMPUTACION BASICA I</t>
  </si>
  <si>
    <t>INGLES I</t>
  </si>
  <si>
    <t>FILOSOFIA I</t>
  </si>
  <si>
    <t>DESARROLLO PERSONAL</t>
  </si>
  <si>
    <t>ORIENTACIÓN JUVENIL Y PROF. I</t>
  </si>
  <si>
    <t>DES. DE HAB. DEL PENSAMIENTO</t>
  </si>
  <si>
    <t>HIST. DE MEX. CONTEMPORANEO I</t>
  </si>
  <si>
    <t>FILOSOFIA II</t>
  </si>
  <si>
    <t>COMPUTACION BASICA II</t>
  </si>
  <si>
    <t>INGLES II</t>
  </si>
  <si>
    <t>EXPRESION ORAL Y ESCRITA II</t>
  </si>
  <si>
    <t>BIOLOGIA BASICA</t>
  </si>
  <si>
    <t>HIST. DE MEX. CONTEMPO. II</t>
  </si>
  <si>
    <t>ORIENTACIÓN JUVENIL Y PROF. II</t>
  </si>
  <si>
    <t>TOTAL DE CREDITOS</t>
  </si>
  <si>
    <t>ORIENTACIÓN JUVENIL Y PROF. III</t>
  </si>
  <si>
    <t>FÍSICA IV</t>
  </si>
  <si>
    <t>INGLÉS III</t>
  </si>
  <si>
    <t>DIBUJO TÉCNICO I</t>
  </si>
  <si>
    <t>ENTORNO SOCIOECONÓMICO DE MEX.</t>
  </si>
  <si>
    <t>CÁLCULO DIFERENCIAL</t>
  </si>
  <si>
    <t>CÁLCULO INTEGRAL</t>
  </si>
  <si>
    <t>ORIENTACIÓN JUVENIL Y PROF. IV</t>
  </si>
  <si>
    <t>GEOMETRÍA ANALÍTICA</t>
  </si>
  <si>
    <t>FÍSICA I</t>
  </si>
  <si>
    <t>QUÍMICA I</t>
  </si>
  <si>
    <t>COMUNICACIÓN CIENTÍFICA</t>
  </si>
  <si>
    <t>SISTEMAS DEL AUTOMÓVIL</t>
  </si>
  <si>
    <t>FÍSICA II</t>
  </si>
  <si>
    <t>QUÍMICA II</t>
  </si>
  <si>
    <t>INGLÉS IV</t>
  </si>
  <si>
    <t>DIBUJO TÉCNICO II</t>
  </si>
  <si>
    <t>FÍSICA III</t>
  </si>
  <si>
    <t>QUÍMICA III</t>
  </si>
  <si>
    <t>INGLÉS V</t>
  </si>
  <si>
    <t>PROBABILIDAD Y ESTADÍSTICA</t>
  </si>
  <si>
    <t>QUÍMICA IV</t>
  </si>
  <si>
    <t>INGLÉS VI</t>
  </si>
  <si>
    <t>4TO. NIVEL</t>
  </si>
  <si>
    <t>UNIDADES DE APRENDIZAJE</t>
  </si>
  <si>
    <t>SEM</t>
  </si>
  <si>
    <t>SUBTOTAL</t>
  </si>
  <si>
    <t>5TO. NIVEL</t>
  </si>
  <si>
    <t>6TO. NIVEL</t>
  </si>
  <si>
    <t>1ER.  NIVEL</t>
  </si>
  <si>
    <t>2DO.  NIVEL</t>
  </si>
  <si>
    <t>3ER.  NIVEL</t>
  </si>
  <si>
    <t>TRAYECTORIA DEL ALUMNO</t>
  </si>
  <si>
    <t xml:space="preserve">S I S T E M A S    A U T O M O T R I C E S </t>
  </si>
  <si>
    <t>CALIFICACIÓN</t>
  </si>
  <si>
    <t>ACREDITACIÓN</t>
  </si>
  <si>
    <t>ADEUDOS A RECURSAR</t>
  </si>
  <si>
    <t>OPTATIVA (TECNICAS DE INVESTIGACION DE CAMPO Y COMUNICACIÓN Y LIDERAZGO)</t>
  </si>
  <si>
    <t>CREDITOS OBTENIDOS</t>
  </si>
  <si>
    <t>CALIFICACION</t>
  </si>
  <si>
    <t>CARGA ACADEMICA</t>
  </si>
  <si>
    <t>NC =</t>
  </si>
  <si>
    <t>NO CURSADA</t>
  </si>
  <si>
    <t>I =</t>
  </si>
  <si>
    <t>INCRITA</t>
  </si>
  <si>
    <t>I</t>
  </si>
  <si>
    <t>NC</t>
  </si>
  <si>
    <t>EXPRESION ORAL Y ESCRITA I</t>
  </si>
  <si>
    <t>MANEJO DE HERR. Y EQ. DE MEDICIÓN</t>
  </si>
  <si>
    <t>ADMINISTRACIÓN EMPRESARIAL AUT.</t>
  </si>
  <si>
    <t>SERVICIO INTEGRAL AL S. DE FRENOS</t>
  </si>
  <si>
    <t>SIS. DE SUSP Y DIRECC. ADAPTATIVAS</t>
  </si>
  <si>
    <t>SEGUR. CONFORT Y AERODINÁMICA</t>
  </si>
  <si>
    <t>OPTATIVA (SIS. INT. AIRE ACONDIC.)</t>
  </si>
  <si>
    <t>REACONDICIONAMIENTO DE MOT, DE COMB, INTERNA</t>
  </si>
  <si>
    <t>MODELADO Y ENSAMBLAJE EN 3D</t>
  </si>
  <si>
    <t>SISTEMAS ELEC. Y ELECTRONICOS</t>
  </si>
  <si>
    <t>OPTATIVA (TECNICAS, SERVICIO Y MOTORES)</t>
  </si>
  <si>
    <t>TECNOLOGIAS DE MOTORES DE COMB. INTERNA</t>
  </si>
  <si>
    <t>TREN MOTRIZ</t>
  </si>
  <si>
    <t>AUTOTRONICA</t>
  </si>
  <si>
    <t>OPTATIVA (GESTIÓN Y COMBUSTIBLES Y ENERGIAS)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</si>
</sst>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gency FB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sz val="24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medium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</cellStyleXfs>
  <cellXfs count="95">
    <xf numFmtId="0" fontId="0" fillId="0" borderId="0" xfId="0"/>
    <xf numFmtId="0" fontId="1" fillId="0" borderId="0" xfId="0" applyFont="1"/>
    <xf numFmtId="0" fontId="0" fillId="0" borderId="9" xfId="0" applyBorder="1"/>
    <xf numFmtId="0" fontId="0" fillId="0" borderId="12" xfId="0" applyBorder="1"/>
    <xf numFmtId="2" fontId="0" fillId="0" borderId="0" xfId="0" applyNumberFormat="1"/>
    <xf numFmtId="0" fontId="4" fillId="0" borderId="14" xfId="0" applyFont="1" applyBorder="1"/>
    <xf numFmtId="0" fontId="0" fillId="0" borderId="15" xfId="0" applyBorder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19" xfId="0" applyBorder="1"/>
    <xf numFmtId="0" fontId="1" fillId="0" borderId="3" xfId="0" applyFont="1" applyBorder="1"/>
    <xf numFmtId="0" fontId="7" fillId="0" borderId="22" xfId="0" applyFont="1" applyFill="1" applyBorder="1"/>
    <xf numFmtId="0" fontId="4" fillId="0" borderId="0" xfId="0" applyFont="1"/>
    <xf numFmtId="0" fontId="1" fillId="0" borderId="21" xfId="0" applyFont="1" applyBorder="1"/>
    <xf numFmtId="0" fontId="0" fillId="5" borderId="12" xfId="0" applyFill="1" applyBorder="1"/>
    <xf numFmtId="0" fontId="0" fillId="5" borderId="9" xfId="0" applyFill="1" applyBorder="1"/>
    <xf numFmtId="0" fontId="0" fillId="5" borderId="15" xfId="0" applyFill="1" applyBorder="1"/>
    <xf numFmtId="0" fontId="0" fillId="3" borderId="8" xfId="0" applyFill="1" applyBorder="1"/>
    <xf numFmtId="0" fontId="7" fillId="0" borderId="16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left" vertical="center" wrapText="1"/>
    </xf>
    <xf numFmtId="0" fontId="7" fillId="0" borderId="20" xfId="0" applyFont="1" applyBorder="1"/>
    <xf numFmtId="0" fontId="7" fillId="2" borderId="26" xfId="0" applyFont="1" applyFill="1" applyBorder="1"/>
    <xf numFmtId="0" fontId="7" fillId="0" borderId="27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/>
    </xf>
    <xf numFmtId="0" fontId="9" fillId="0" borderId="13" xfId="0" applyFont="1" applyFill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1" xfId="0" applyFont="1" applyBorder="1"/>
    <xf numFmtId="0" fontId="4" fillId="3" borderId="3" xfId="0" applyFont="1" applyFill="1" applyBorder="1"/>
    <xf numFmtId="0" fontId="4" fillId="3" borderId="8" xfId="0" applyFont="1" applyFill="1" applyBorder="1"/>
    <xf numFmtId="0" fontId="7" fillId="3" borderId="21" xfId="0" applyFont="1" applyFill="1" applyBorder="1"/>
    <xf numFmtId="0" fontId="7" fillId="3" borderId="22" xfId="0" applyFont="1" applyFill="1" applyBorder="1"/>
    <xf numFmtId="0" fontId="7" fillId="3" borderId="23" xfId="0" applyFont="1" applyFill="1" applyBorder="1"/>
    <xf numFmtId="0" fontId="7" fillId="3" borderId="8" xfId="0" applyFont="1" applyFill="1" applyBorder="1"/>
    <xf numFmtId="0" fontId="1" fillId="3" borderId="3" xfId="0" applyFont="1" applyFill="1" applyBorder="1"/>
    <xf numFmtId="0" fontId="4" fillId="3" borderId="22" xfId="0" applyFont="1" applyFill="1" applyBorder="1"/>
    <xf numFmtId="0" fontId="8" fillId="3" borderId="3" xfId="0" applyFont="1" applyFill="1" applyBorder="1"/>
    <xf numFmtId="0" fontId="0" fillId="3" borderId="21" xfId="0" applyFill="1" applyBorder="1"/>
    <xf numFmtId="0" fontId="1" fillId="3" borderId="21" xfId="0" applyFont="1" applyFill="1" applyBorder="1"/>
    <xf numFmtId="0" fontId="1" fillId="3" borderId="8" xfId="0" applyFont="1" applyFill="1" applyBorder="1"/>
    <xf numFmtId="0" fontId="10" fillId="0" borderId="0" xfId="0" applyFont="1"/>
    <xf numFmtId="0" fontId="8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vertical="top"/>
    </xf>
    <xf numFmtId="0" fontId="8" fillId="3" borderId="3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1" fillId="5" borderId="1" xfId="2" applyFont="1" applyFill="1" applyBorder="1">
      <alignment vertical="top"/>
    </xf>
    <xf numFmtId="0" fontId="8" fillId="0" borderId="19" xfId="0" applyFont="1" applyBorder="1"/>
    <xf numFmtId="0" fontId="9" fillId="6" borderId="13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7" fillId="0" borderId="0" xfId="0" applyFont="1" applyProtection="1"/>
    <xf numFmtId="0" fontId="1" fillId="0" borderId="0" xfId="0" applyFont="1" applyAlignment="1">
      <alignment horizontal="right"/>
    </xf>
    <xf numFmtId="0" fontId="7" fillId="0" borderId="0" xfId="0" applyFont="1"/>
    <xf numFmtId="0" fontId="0" fillId="0" borderId="0" xfId="0" applyAlignment="1">
      <alignment horizont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1" fillId="2" borderId="3" xfId="0" applyFont="1" applyFill="1" applyBorder="1"/>
    <xf numFmtId="0" fontId="1" fillId="2" borderId="4" xfId="0" applyFont="1" applyFill="1" applyBorder="1"/>
    <xf numFmtId="0" fontId="13" fillId="0" borderId="24" xfId="0" applyFont="1" applyBorder="1" applyAlignment="1" applyProtection="1">
      <alignment vertical="top"/>
    </xf>
    <xf numFmtId="0" fontId="0" fillId="0" borderId="12" xfId="0" applyBorder="1" applyAlignment="1" applyProtection="1">
      <alignment horizontal="right"/>
    </xf>
    <xf numFmtId="0" fontId="13" fillId="0" borderId="25" xfId="0" applyFont="1" applyBorder="1" applyAlignment="1" applyProtection="1">
      <alignment vertical="top"/>
    </xf>
    <xf numFmtId="0" fontId="0" fillId="0" borderId="9" xfId="0" applyBorder="1" applyAlignment="1" applyProtection="1">
      <alignment horizontal="right"/>
    </xf>
    <xf numFmtId="2" fontId="0" fillId="0" borderId="9" xfId="0" applyNumberFormat="1" applyBorder="1" applyAlignment="1" applyProtection="1">
      <alignment horizontal="right"/>
    </xf>
    <xf numFmtId="0" fontId="13" fillId="0" borderId="28" xfId="0" applyFont="1" applyBorder="1" applyAlignment="1" applyProtection="1">
      <alignment vertical="top"/>
    </xf>
    <xf numFmtId="2" fontId="0" fillId="0" borderId="15" xfId="0" applyNumberFormat="1" applyBorder="1" applyAlignment="1" applyProtection="1">
      <alignment horizontal="right"/>
    </xf>
    <xf numFmtId="0" fontId="0" fillId="0" borderId="15" xfId="0" applyBorder="1" applyAlignment="1" applyProtection="1">
      <alignment horizontal="right"/>
    </xf>
    <xf numFmtId="0" fontId="0" fillId="0" borderId="37" xfId="0" applyBorder="1" applyAlignment="1" applyProtection="1">
      <alignment horizontal="right"/>
    </xf>
    <xf numFmtId="0" fontId="0" fillId="0" borderId="10" xfId="0" applyBorder="1" applyAlignment="1" applyProtection="1">
      <alignment horizontal="right"/>
    </xf>
    <xf numFmtId="0" fontId="0" fillId="0" borderId="38" xfId="0" applyBorder="1" applyAlignment="1" applyProtection="1">
      <alignment horizontal="right"/>
    </xf>
    <xf numFmtId="0" fontId="11" fillId="0" borderId="1" xfId="0" applyFont="1" applyBorder="1" applyAlignment="1">
      <alignment vertical="top" wrapText="1"/>
    </xf>
    <xf numFmtId="0" fontId="11" fillId="5" borderId="1" xfId="2" applyFont="1" applyFill="1" applyBorder="1" applyAlignment="1">
      <alignment vertical="top" wrapText="1"/>
    </xf>
    <xf numFmtId="2" fontId="1" fillId="4" borderId="16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/>
    <xf numFmtId="0" fontId="1" fillId="4" borderId="3" xfId="0" applyFont="1" applyFill="1" applyBorder="1" applyAlignment="1" applyProtection="1">
      <alignment horizontal="center"/>
    </xf>
    <xf numFmtId="0" fontId="1" fillId="4" borderId="4" xfId="0" applyFont="1" applyFill="1" applyBorder="1" applyAlignment="1" applyProtection="1">
      <alignment horizontal="center"/>
    </xf>
    <xf numFmtId="0" fontId="1" fillId="7" borderId="27" xfId="0" applyFont="1" applyFill="1" applyBorder="1" applyAlignment="1" applyProtection="1">
      <alignment horizontal="center" vertical="center"/>
      <protection locked="0"/>
    </xf>
    <xf numFmtId="0" fontId="1" fillId="7" borderId="29" xfId="0" applyFont="1" applyFill="1" applyBorder="1" applyAlignment="1" applyProtection="1">
      <alignment horizontal="center" vertical="center"/>
      <protection locked="0"/>
    </xf>
    <xf numFmtId="0" fontId="0" fillId="5" borderId="32" xfId="0" applyFill="1" applyBorder="1" applyAlignment="1" applyProtection="1">
      <alignment horizontal="center"/>
    </xf>
    <xf numFmtId="0" fontId="0" fillId="5" borderId="33" xfId="0" applyFill="1" applyBorder="1" applyAlignment="1" applyProtection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6" xfId="0" applyFont="1" applyBorder="1" applyAlignment="1">
      <alignment horizontal="center" vertical="center" textRotation="90"/>
    </xf>
    <xf numFmtId="0" fontId="1" fillId="0" borderId="17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textRotation="90"/>
    </xf>
    <xf numFmtId="0" fontId="12" fillId="4" borderId="30" xfId="0" applyFont="1" applyFill="1" applyBorder="1" applyAlignment="1" applyProtection="1">
      <alignment horizontal="center" vertical="center"/>
    </xf>
    <xf numFmtId="0" fontId="12" fillId="4" borderId="31" xfId="0" applyFont="1" applyFill="1" applyBorder="1" applyAlignment="1" applyProtection="1">
      <alignment horizontal="center" vertical="center"/>
    </xf>
    <xf numFmtId="0" fontId="12" fillId="4" borderId="11" xfId="0" applyFont="1" applyFill="1" applyBorder="1" applyAlignment="1" applyProtection="1">
      <alignment horizontal="center" vertical="center"/>
    </xf>
    <xf numFmtId="0" fontId="12" fillId="4" borderId="34" xfId="0" applyFont="1" applyFill="1" applyBorder="1" applyAlignment="1" applyProtection="1">
      <alignment horizontal="center" vertic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textRotation="90"/>
    </xf>
    <xf numFmtId="0" fontId="1" fillId="5" borderId="2" xfId="0" applyFont="1" applyFill="1" applyBorder="1" applyAlignment="1">
      <alignment horizontal="center" vertical="center" textRotation="90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</cellXfs>
  <cellStyles count="4">
    <cellStyle name="Normal" xfId="0" builtinId="0"/>
    <cellStyle name="Normal 51" xfId="3" xr:uid="{00000000-0005-0000-0000-000001000000}"/>
    <cellStyle name="Normal 56" xfId="2" xr:uid="{00000000-0005-0000-0000-000002000000}"/>
    <cellStyle name="Normal 65" xfId="1" xr:uid="{00000000-0005-0000-0000-000003000000}"/>
  </cellStyles>
  <dxfs count="57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auto="1"/>
      </font>
      <fill>
        <patternFill>
          <bgColor rgb="FF00B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9900"/>
      <color rgb="FFCC0066"/>
      <color rgb="FF600020"/>
      <color rgb="FF990033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0</xdr:row>
      <xdr:rowOff>38100</xdr:rowOff>
    </xdr:from>
    <xdr:to>
      <xdr:col>6</xdr:col>
      <xdr:colOff>184702</xdr:colOff>
      <xdr:row>5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50F55B-7C30-423B-B9C2-70B784382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8100"/>
          <a:ext cx="927652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9900"/>
    <pageSetUpPr fitToPage="1"/>
  </sheetPr>
  <dimension ref="A1:O75"/>
  <sheetViews>
    <sheetView tabSelected="1" topLeftCell="A45" workbookViewId="0">
      <selection activeCell="D69" sqref="D69:E69"/>
    </sheetView>
  </sheetViews>
  <sheetFormatPr baseColWidth="10" defaultRowHeight="15" x14ac:dyDescent="0.25"/>
  <cols>
    <col min="1" max="1" width="9" style="1" customWidth="1"/>
    <col min="2" max="2" width="33.28515625" style="40" customWidth="1"/>
    <col min="4" max="4" width="14.85546875" customWidth="1"/>
    <col min="6" max="6" width="14.7109375" customWidth="1"/>
    <col min="15" max="15" width="0" hidden="1" customWidth="1"/>
  </cols>
  <sheetData>
    <row r="1" spans="1:7" ht="15.75" x14ac:dyDescent="0.25">
      <c r="B1" s="77" t="s">
        <v>54</v>
      </c>
      <c r="C1" s="78"/>
      <c r="D1" s="78"/>
      <c r="E1" s="78"/>
    </row>
    <row r="3" spans="1:7" x14ac:dyDescent="0.25">
      <c r="B3" s="40" t="s">
        <v>20</v>
      </c>
      <c r="C3" s="4">
        <f>SUM(C18+C28+C39+C49+C59+C71)</f>
        <v>246.19999999999996</v>
      </c>
    </row>
    <row r="4" spans="1:7" x14ac:dyDescent="0.25">
      <c r="B4" s="40" t="s">
        <v>0</v>
      </c>
      <c r="C4" s="4">
        <f>C3/3</f>
        <v>82.066666666666649</v>
      </c>
    </row>
    <row r="5" spans="1:7" x14ac:dyDescent="0.25">
      <c r="B5" s="40" t="s">
        <v>1</v>
      </c>
      <c r="C5" s="70">
        <f>C3/6</f>
        <v>41.033333333333324</v>
      </c>
    </row>
    <row r="6" spans="1:7" ht="15.75" thickBot="1" x14ac:dyDescent="0.3">
      <c r="B6" s="40" t="s">
        <v>2</v>
      </c>
      <c r="C6" s="4">
        <f>C3/9</f>
        <v>27.355555555555551</v>
      </c>
      <c r="F6" s="79"/>
      <c r="G6" s="79"/>
    </row>
    <row r="7" spans="1:7" ht="15.75" thickBot="1" x14ac:dyDescent="0.3">
      <c r="A7" s="13"/>
      <c r="C7" s="13"/>
      <c r="D7" s="13"/>
      <c r="E7" s="13"/>
      <c r="F7" s="82" t="s">
        <v>53</v>
      </c>
      <c r="G7" s="83"/>
    </row>
    <row r="8" spans="1:7" ht="26.25" thickBot="1" x14ac:dyDescent="0.3">
      <c r="A8" s="19" t="s">
        <v>46</v>
      </c>
      <c r="B8" s="41" t="s">
        <v>45</v>
      </c>
      <c r="C8" s="7" t="s">
        <v>5</v>
      </c>
      <c r="D8" s="8" t="s">
        <v>55</v>
      </c>
      <c r="E8" s="9" t="s">
        <v>59</v>
      </c>
      <c r="F8" s="7" t="s">
        <v>56</v>
      </c>
      <c r="G8" s="8" t="s">
        <v>57</v>
      </c>
    </row>
    <row r="9" spans="1:7" ht="15.75" thickBot="1" x14ac:dyDescent="0.3">
      <c r="A9" s="80" t="s">
        <v>50</v>
      </c>
      <c r="B9" s="56" t="s">
        <v>3</v>
      </c>
      <c r="C9" s="57">
        <v>5.62</v>
      </c>
      <c r="D9" s="53">
        <v>6</v>
      </c>
      <c r="E9" s="24">
        <f>IF(D9&gt;=6,C9,"0")</f>
        <v>5.62</v>
      </c>
      <c r="F9" s="25" t="str">
        <f>IF(D9="NC","NO CURSADA",IF(D9="I","INSCRITO",IF(D9&gt;5,"APROBADO","REPROBADO")))</f>
        <v>APROBADO</v>
      </c>
      <c r="G9" s="24">
        <f>IF(D9="I",C9,IF(D9&lt;=5,C9,))</f>
        <v>0</v>
      </c>
    </row>
    <row r="10" spans="1:7" ht="15.75" thickBot="1" x14ac:dyDescent="0.3">
      <c r="A10" s="80"/>
      <c r="B10" s="58" t="s">
        <v>8</v>
      </c>
      <c r="C10" s="59">
        <v>3.37</v>
      </c>
      <c r="D10" s="53">
        <v>6</v>
      </c>
      <c r="E10" s="26">
        <f t="shared" ref="E10:E17" si="0">IF(D10&gt;=6,C10,"0")</f>
        <v>3.37</v>
      </c>
      <c r="F10" s="25" t="str">
        <f t="shared" ref="F10:F17" si="1">IF(D10="NC","NO CURSADA",IF(D10="I","INSCRITO",IF(D10&gt;5,"APROBADO","REPROBADO")))</f>
        <v>APROBADO</v>
      </c>
      <c r="G10" s="24">
        <f t="shared" ref="G10:G17" si="2">IF(D10="I",C10,IF(D10&lt;=5,C10,))</f>
        <v>0</v>
      </c>
    </row>
    <row r="11" spans="1:7" ht="15.75" thickBot="1" x14ac:dyDescent="0.3">
      <c r="A11" s="80"/>
      <c r="B11" s="58" t="s">
        <v>6</v>
      </c>
      <c r="C11" s="60">
        <v>4.5</v>
      </c>
      <c r="D11" s="53">
        <v>6</v>
      </c>
      <c r="E11" s="26">
        <f t="shared" si="0"/>
        <v>4.5</v>
      </c>
      <c r="F11" s="25" t="str">
        <f t="shared" si="1"/>
        <v>APROBADO</v>
      </c>
      <c r="G11" s="24">
        <f t="shared" si="2"/>
        <v>0</v>
      </c>
    </row>
    <row r="12" spans="1:7" ht="15.75" thickBot="1" x14ac:dyDescent="0.3">
      <c r="A12" s="80"/>
      <c r="B12" s="58" t="s">
        <v>7</v>
      </c>
      <c r="C12" s="59">
        <v>5.62</v>
      </c>
      <c r="D12" s="53">
        <v>6</v>
      </c>
      <c r="E12" s="26">
        <f t="shared" si="0"/>
        <v>5.62</v>
      </c>
      <c r="F12" s="25" t="str">
        <f t="shared" si="1"/>
        <v>APROBADO</v>
      </c>
      <c r="G12" s="24">
        <f t="shared" si="2"/>
        <v>0</v>
      </c>
    </row>
    <row r="13" spans="1:7" ht="15.75" thickBot="1" x14ac:dyDescent="0.3">
      <c r="A13" s="80"/>
      <c r="B13" s="58" t="s">
        <v>68</v>
      </c>
      <c r="C13" s="60">
        <v>4.5</v>
      </c>
      <c r="D13" s="53">
        <v>6</v>
      </c>
      <c r="E13" s="26">
        <f t="shared" si="0"/>
        <v>4.5</v>
      </c>
      <c r="F13" s="25" t="str">
        <f t="shared" si="1"/>
        <v>APROBADO</v>
      </c>
      <c r="G13" s="24">
        <f t="shared" si="2"/>
        <v>0</v>
      </c>
    </row>
    <row r="14" spans="1:7" ht="15.75" thickBot="1" x14ac:dyDescent="0.3">
      <c r="A14" s="80"/>
      <c r="B14" s="58" t="s">
        <v>11</v>
      </c>
      <c r="C14" s="59">
        <v>3.37</v>
      </c>
      <c r="D14" s="53">
        <v>6</v>
      </c>
      <c r="E14" s="26">
        <f t="shared" si="0"/>
        <v>3.37</v>
      </c>
      <c r="F14" s="25" t="str">
        <f t="shared" si="1"/>
        <v>APROBADO</v>
      </c>
      <c r="G14" s="24">
        <f t="shared" si="2"/>
        <v>0</v>
      </c>
    </row>
    <row r="15" spans="1:7" ht="15.75" thickBot="1" x14ac:dyDescent="0.3">
      <c r="A15" s="80"/>
      <c r="B15" s="58" t="s">
        <v>12</v>
      </c>
      <c r="C15" s="59">
        <v>3.37</v>
      </c>
      <c r="D15" s="53">
        <v>6</v>
      </c>
      <c r="E15" s="26">
        <f t="shared" si="0"/>
        <v>3.37</v>
      </c>
      <c r="F15" s="25" t="str">
        <f t="shared" si="1"/>
        <v>APROBADO</v>
      </c>
      <c r="G15" s="24">
        <f t="shared" si="2"/>
        <v>0</v>
      </c>
    </row>
    <row r="16" spans="1:7" ht="15.75" thickBot="1" x14ac:dyDescent="0.3">
      <c r="A16" s="80"/>
      <c r="B16" s="58" t="s">
        <v>9</v>
      </c>
      <c r="C16" s="60">
        <v>4.5</v>
      </c>
      <c r="D16" s="53">
        <v>6</v>
      </c>
      <c r="E16" s="26">
        <f t="shared" si="0"/>
        <v>4.5</v>
      </c>
      <c r="F16" s="25" t="str">
        <f t="shared" si="1"/>
        <v>APROBADO</v>
      </c>
      <c r="G16" s="24">
        <f t="shared" si="2"/>
        <v>0</v>
      </c>
    </row>
    <row r="17" spans="1:7" ht="15.75" thickBot="1" x14ac:dyDescent="0.3">
      <c r="A17" s="81"/>
      <c r="B17" s="61" t="s">
        <v>10</v>
      </c>
      <c r="C17" s="62">
        <v>0</v>
      </c>
      <c r="D17" s="53">
        <v>6</v>
      </c>
      <c r="E17" s="26">
        <f t="shared" si="0"/>
        <v>0</v>
      </c>
      <c r="F17" s="25" t="str">
        <f t="shared" si="1"/>
        <v>APROBADO</v>
      </c>
      <c r="G17" s="24">
        <f t="shared" si="2"/>
        <v>0</v>
      </c>
    </row>
    <row r="18" spans="1:7" ht="15.75" thickBot="1" x14ac:dyDescent="0.3">
      <c r="A18" s="34"/>
      <c r="B18" s="36" t="s">
        <v>47</v>
      </c>
      <c r="C18" s="18">
        <f>SUM(C9:C17)</f>
        <v>34.85</v>
      </c>
      <c r="D18" s="37">
        <f>SUM(C9:C17)</f>
        <v>34.85</v>
      </c>
      <c r="E18" s="35">
        <f>SUM(E9:E17)</f>
        <v>34.85</v>
      </c>
      <c r="F18" s="47"/>
      <c r="G18" s="33">
        <f>SUM(G9:G17)</f>
        <v>0</v>
      </c>
    </row>
    <row r="19" spans="1:7" ht="15.75" thickBot="1" x14ac:dyDescent="0.3">
      <c r="A19" s="84" t="s">
        <v>51</v>
      </c>
      <c r="B19" s="56" t="s">
        <v>4</v>
      </c>
      <c r="C19" s="57">
        <v>5.62</v>
      </c>
      <c r="D19" s="53">
        <v>6</v>
      </c>
      <c r="E19" s="24">
        <f>IF(D19&gt;=6,C19,"0")</f>
        <v>5.62</v>
      </c>
      <c r="F19" s="25" t="str">
        <f>IF(D19="NC","NO CURSADA",IF(D19="I","INSCRITO",IF(D19&gt;5,"APROBADO","REPROBADO")))</f>
        <v>APROBADO</v>
      </c>
      <c r="G19" s="24">
        <f>IF(D19="I",C19,IF(D19&lt;=5,C19,))</f>
        <v>0</v>
      </c>
    </row>
    <row r="20" spans="1:7" ht="15.75" thickBot="1" x14ac:dyDescent="0.3">
      <c r="A20" s="80"/>
      <c r="B20" s="58" t="s">
        <v>13</v>
      </c>
      <c r="C20" s="59">
        <v>3.37</v>
      </c>
      <c r="D20" s="53">
        <v>6</v>
      </c>
      <c r="E20" s="26">
        <f t="shared" ref="E20:E27" si="3">IF(D20&gt;=6,C20,"0")</f>
        <v>3.37</v>
      </c>
      <c r="F20" s="25" t="str">
        <f t="shared" ref="F20:F27" si="4">IF(D20="NC","NO CURSADA",IF(D20="I","INSCRITO",IF(D20&gt;5,"APROBADO","REPROBADO")))</f>
        <v>APROBADO</v>
      </c>
      <c r="G20" s="24">
        <f t="shared" ref="G20:G27" si="5">IF(D20="I",C20,IF(D20&lt;=5,C20,))</f>
        <v>0</v>
      </c>
    </row>
    <row r="21" spans="1:7" ht="15.75" thickBot="1" x14ac:dyDescent="0.3">
      <c r="A21" s="80"/>
      <c r="B21" s="58" t="s">
        <v>14</v>
      </c>
      <c r="C21" s="60">
        <v>4.5</v>
      </c>
      <c r="D21" s="53">
        <v>6</v>
      </c>
      <c r="E21" s="26">
        <f t="shared" si="3"/>
        <v>4.5</v>
      </c>
      <c r="F21" s="25" t="str">
        <f t="shared" si="4"/>
        <v>APROBADO</v>
      </c>
      <c r="G21" s="24">
        <f t="shared" si="5"/>
        <v>0</v>
      </c>
    </row>
    <row r="22" spans="1:7" ht="15.75" thickBot="1" x14ac:dyDescent="0.3">
      <c r="A22" s="80"/>
      <c r="B22" s="58" t="s">
        <v>15</v>
      </c>
      <c r="C22" s="59">
        <v>5.62</v>
      </c>
      <c r="D22" s="53">
        <v>6</v>
      </c>
      <c r="E22" s="26">
        <f t="shared" si="3"/>
        <v>5.62</v>
      </c>
      <c r="F22" s="25" t="str">
        <f t="shared" si="4"/>
        <v>APROBADO</v>
      </c>
      <c r="G22" s="24">
        <f t="shared" si="5"/>
        <v>0</v>
      </c>
    </row>
    <row r="23" spans="1:7" ht="15.75" thickBot="1" x14ac:dyDescent="0.3">
      <c r="A23" s="80"/>
      <c r="B23" s="58" t="s">
        <v>16</v>
      </c>
      <c r="C23" s="60">
        <v>4.5</v>
      </c>
      <c r="D23" s="53">
        <v>6</v>
      </c>
      <c r="E23" s="26">
        <f t="shared" si="3"/>
        <v>4.5</v>
      </c>
      <c r="F23" s="25" t="str">
        <f t="shared" si="4"/>
        <v>APROBADO</v>
      </c>
      <c r="G23" s="24">
        <f t="shared" si="5"/>
        <v>0</v>
      </c>
    </row>
    <row r="24" spans="1:7" ht="15.75" thickBot="1" x14ac:dyDescent="0.3">
      <c r="A24" s="80"/>
      <c r="B24" s="58" t="s">
        <v>17</v>
      </c>
      <c r="C24" s="59">
        <v>5.62</v>
      </c>
      <c r="D24" s="53">
        <v>6</v>
      </c>
      <c r="E24" s="26">
        <f t="shared" si="3"/>
        <v>5.62</v>
      </c>
      <c r="F24" s="25" t="str">
        <f t="shared" si="4"/>
        <v>APROBADO</v>
      </c>
      <c r="G24" s="24">
        <f t="shared" si="5"/>
        <v>0</v>
      </c>
    </row>
    <row r="25" spans="1:7" ht="15.75" thickBot="1" x14ac:dyDescent="0.3">
      <c r="A25" s="80"/>
      <c r="B25" s="58" t="s">
        <v>18</v>
      </c>
      <c r="C25" s="59">
        <v>3.37</v>
      </c>
      <c r="D25" s="53">
        <v>6</v>
      </c>
      <c r="E25" s="26">
        <f t="shared" si="3"/>
        <v>3.37</v>
      </c>
      <c r="F25" s="25" t="str">
        <f t="shared" si="4"/>
        <v>APROBADO</v>
      </c>
      <c r="G25" s="24">
        <f t="shared" si="5"/>
        <v>0</v>
      </c>
    </row>
    <row r="26" spans="1:7" ht="15.75" thickBot="1" x14ac:dyDescent="0.3">
      <c r="A26" s="80"/>
      <c r="B26" s="58" t="s">
        <v>19</v>
      </c>
      <c r="C26" s="60">
        <v>0</v>
      </c>
      <c r="D26" s="53">
        <v>6</v>
      </c>
      <c r="E26" s="26">
        <f t="shared" si="3"/>
        <v>0</v>
      </c>
      <c r="F26" s="25" t="str">
        <f t="shared" si="4"/>
        <v>APROBADO</v>
      </c>
      <c r="G26" s="24">
        <f t="shared" si="5"/>
        <v>0</v>
      </c>
    </row>
    <row r="27" spans="1:7" ht="23.25" thickBot="1" x14ac:dyDescent="0.3">
      <c r="A27" s="81"/>
      <c r="B27" s="20" t="s">
        <v>58</v>
      </c>
      <c r="C27" s="63">
        <v>3.37</v>
      </c>
      <c r="D27" s="53">
        <v>6</v>
      </c>
      <c r="E27" s="26">
        <f t="shared" si="3"/>
        <v>3.37</v>
      </c>
      <c r="F27" s="25" t="str">
        <f t="shared" si="4"/>
        <v>APROBADO</v>
      </c>
      <c r="G27" s="24">
        <f t="shared" si="5"/>
        <v>0</v>
      </c>
    </row>
    <row r="28" spans="1:7" ht="15.75" thickBot="1" x14ac:dyDescent="0.3">
      <c r="A28" s="34"/>
      <c r="B28" s="36" t="s">
        <v>47</v>
      </c>
      <c r="C28" s="18">
        <f>SUM(C19:C27)</f>
        <v>35.97</v>
      </c>
      <c r="D28" s="37">
        <f>SUM(C19:C27)</f>
        <v>35.97</v>
      </c>
      <c r="E28" s="35">
        <f>SUM(E19:E27)</f>
        <v>35.97</v>
      </c>
      <c r="F28" s="47"/>
      <c r="G28" s="33">
        <f>SUM(G19:G27)</f>
        <v>0</v>
      </c>
    </row>
    <row r="29" spans="1:7" ht="15.75" thickBot="1" x14ac:dyDescent="0.3">
      <c r="A29" s="80" t="s">
        <v>52</v>
      </c>
      <c r="B29" s="56" t="s">
        <v>29</v>
      </c>
      <c r="C29" s="57">
        <v>5.62</v>
      </c>
      <c r="D29" s="53">
        <v>6</v>
      </c>
      <c r="E29" s="24">
        <f>IF(D29&gt;=6,C29,"0")</f>
        <v>5.62</v>
      </c>
      <c r="F29" s="25" t="str">
        <f>IF(D29="NC","NO CURSADA",IF(D29="I","INSCRITO",IF(D29&gt;5,"APROBADO","REPROBADO")))</f>
        <v>APROBADO</v>
      </c>
      <c r="G29" s="24">
        <f>IF(D29="I",C29,IF(D29&lt;=5,C29,))</f>
        <v>0</v>
      </c>
    </row>
    <row r="30" spans="1:7" ht="15.75" thickBot="1" x14ac:dyDescent="0.3">
      <c r="A30" s="80"/>
      <c r="B30" s="58" t="s">
        <v>30</v>
      </c>
      <c r="C30" s="59">
        <v>5.62</v>
      </c>
      <c r="D30" s="53">
        <v>6</v>
      </c>
      <c r="E30" s="26">
        <f t="shared" ref="E30:E38" si="6">IF(D30&gt;=6,C30,"0")</f>
        <v>5.62</v>
      </c>
      <c r="F30" s="25" t="str">
        <f t="shared" ref="F30:F38" si="7">IF(D30="NC","NO CURSADA",IF(D30="I","INSCRITO",IF(D30&gt;5,"APROBADO","REPROBADO")))</f>
        <v>APROBADO</v>
      </c>
      <c r="G30" s="24">
        <f t="shared" ref="G30:G38" si="8">IF(D30="I",C30,IF(D30&lt;=5,C30,))</f>
        <v>0</v>
      </c>
    </row>
    <row r="31" spans="1:7" ht="15.75" thickBot="1" x14ac:dyDescent="0.3">
      <c r="A31" s="80"/>
      <c r="B31" s="58" t="s">
        <v>31</v>
      </c>
      <c r="C31" s="60">
        <v>4.5</v>
      </c>
      <c r="D31" s="53">
        <v>6</v>
      </c>
      <c r="E31" s="26">
        <f t="shared" si="6"/>
        <v>4.5</v>
      </c>
      <c r="F31" s="25" t="str">
        <f t="shared" si="7"/>
        <v>APROBADO</v>
      </c>
      <c r="G31" s="24">
        <f t="shared" si="8"/>
        <v>0</v>
      </c>
    </row>
    <row r="32" spans="1:7" ht="15.75" thickBot="1" x14ac:dyDescent="0.3">
      <c r="A32" s="80"/>
      <c r="B32" s="58" t="s">
        <v>23</v>
      </c>
      <c r="C32" s="59">
        <v>6.75</v>
      </c>
      <c r="D32" s="53">
        <v>6</v>
      </c>
      <c r="E32" s="26">
        <f t="shared" si="6"/>
        <v>6.75</v>
      </c>
      <c r="F32" s="25" t="str">
        <f t="shared" si="7"/>
        <v>APROBADO</v>
      </c>
      <c r="G32" s="24">
        <f t="shared" si="8"/>
        <v>0</v>
      </c>
    </row>
    <row r="33" spans="1:7" ht="15.75" thickBot="1" x14ac:dyDescent="0.3">
      <c r="A33" s="80"/>
      <c r="B33" s="58" t="s">
        <v>32</v>
      </c>
      <c r="C33" s="59">
        <v>3.37</v>
      </c>
      <c r="D33" s="53">
        <v>6</v>
      </c>
      <c r="E33" s="26">
        <f t="shared" si="6"/>
        <v>3.37</v>
      </c>
      <c r="F33" s="25" t="str">
        <f t="shared" si="7"/>
        <v>APROBADO</v>
      </c>
      <c r="G33" s="24">
        <f t="shared" si="8"/>
        <v>0</v>
      </c>
    </row>
    <row r="34" spans="1:7" ht="15.75" thickBot="1" x14ac:dyDescent="0.3">
      <c r="A34" s="80"/>
      <c r="B34" s="58" t="s">
        <v>24</v>
      </c>
      <c r="C34" s="59">
        <v>5.62</v>
      </c>
      <c r="D34" s="53">
        <v>6</v>
      </c>
      <c r="E34" s="26">
        <f t="shared" si="6"/>
        <v>5.62</v>
      </c>
      <c r="F34" s="25" t="str">
        <f t="shared" si="7"/>
        <v>APROBADO</v>
      </c>
      <c r="G34" s="24">
        <f t="shared" si="8"/>
        <v>0</v>
      </c>
    </row>
    <row r="35" spans="1:7" ht="15.75" thickBot="1" x14ac:dyDescent="0.3">
      <c r="A35" s="80"/>
      <c r="B35" s="58" t="s">
        <v>25</v>
      </c>
      <c r="C35" s="63">
        <v>3.37</v>
      </c>
      <c r="D35" s="53">
        <v>6</v>
      </c>
      <c r="E35" s="26">
        <f t="shared" si="6"/>
        <v>3.37</v>
      </c>
      <c r="F35" s="25" t="str">
        <f t="shared" si="7"/>
        <v>APROBADO</v>
      </c>
      <c r="G35" s="24">
        <f t="shared" si="8"/>
        <v>0</v>
      </c>
    </row>
    <row r="36" spans="1:7" ht="15.75" thickBot="1" x14ac:dyDescent="0.3">
      <c r="A36" s="80"/>
      <c r="B36" s="58" t="s">
        <v>33</v>
      </c>
      <c r="C36" s="64">
        <v>5.62</v>
      </c>
      <c r="D36" s="53">
        <v>6</v>
      </c>
      <c r="E36" s="26">
        <f t="shared" si="6"/>
        <v>5.62</v>
      </c>
      <c r="F36" s="25" t="str">
        <f t="shared" si="7"/>
        <v>APROBADO</v>
      </c>
      <c r="G36" s="24">
        <f t="shared" si="8"/>
        <v>0</v>
      </c>
    </row>
    <row r="37" spans="1:7" ht="15.75" thickBot="1" x14ac:dyDescent="0.3">
      <c r="A37" s="80"/>
      <c r="B37" s="58" t="s">
        <v>69</v>
      </c>
      <c r="C37" s="65">
        <v>3.37</v>
      </c>
      <c r="D37" s="53">
        <v>6</v>
      </c>
      <c r="E37" s="26">
        <f t="shared" si="6"/>
        <v>3.37</v>
      </c>
      <c r="F37" s="25" t="str">
        <f t="shared" si="7"/>
        <v>APROBADO</v>
      </c>
      <c r="G37" s="24">
        <f t="shared" si="8"/>
        <v>0</v>
      </c>
    </row>
    <row r="38" spans="1:7" ht="15.75" thickBot="1" x14ac:dyDescent="0.3">
      <c r="A38" s="81"/>
      <c r="B38" s="61" t="s">
        <v>70</v>
      </c>
      <c r="C38" s="66">
        <v>3.37</v>
      </c>
      <c r="D38" s="53">
        <v>6</v>
      </c>
      <c r="E38" s="26">
        <f t="shared" si="6"/>
        <v>3.37</v>
      </c>
      <c r="F38" s="25" t="str">
        <f t="shared" si="7"/>
        <v>APROBADO</v>
      </c>
      <c r="G38" s="24">
        <f t="shared" si="8"/>
        <v>0</v>
      </c>
    </row>
    <row r="39" spans="1:7" ht="15.75" thickBot="1" x14ac:dyDescent="0.3">
      <c r="A39" s="34"/>
      <c r="B39" s="36" t="s">
        <v>47</v>
      </c>
      <c r="C39" s="18">
        <f>SUM(C29:C38)</f>
        <v>47.209999999999994</v>
      </c>
      <c r="D39" s="38">
        <f>SUM(C29:C38)</f>
        <v>47.209999999999994</v>
      </c>
      <c r="E39" s="31">
        <f>SUM(E29:E38)</f>
        <v>47.209999999999994</v>
      </c>
      <c r="F39" s="47"/>
      <c r="G39" s="33">
        <f>SUM(G29:G38)</f>
        <v>0</v>
      </c>
    </row>
    <row r="40" spans="1:7" ht="16.5" customHeight="1" x14ac:dyDescent="0.25">
      <c r="A40" s="91" t="s">
        <v>44</v>
      </c>
      <c r="B40" s="58" t="s">
        <v>26</v>
      </c>
      <c r="C40" s="59">
        <v>5.62</v>
      </c>
      <c r="D40" s="53">
        <v>6</v>
      </c>
      <c r="E40" s="24">
        <f>IF(D40&gt;=6,C40,"0")</f>
        <v>5.62</v>
      </c>
      <c r="F40" s="25" t="str">
        <f>IF(D40="NC","NO CURSADA",IF(D40="I","INSCRITO",IF(D40&gt;5,"APROBADO","REPROBADO")))</f>
        <v>APROBADO</v>
      </c>
      <c r="G40" s="24">
        <f>IF(D40="I",C40,IF(D40&lt;=5,C40,))</f>
        <v>0</v>
      </c>
    </row>
    <row r="41" spans="1:7" x14ac:dyDescent="0.25">
      <c r="A41" s="91"/>
      <c r="B41" s="58" t="s">
        <v>34</v>
      </c>
      <c r="C41" s="59">
        <v>5.62</v>
      </c>
      <c r="D41" s="53">
        <v>6</v>
      </c>
      <c r="E41" s="26">
        <f t="shared" ref="E41:E48" si="9">IF(D41&gt;=6,C41,"0")</f>
        <v>5.62</v>
      </c>
      <c r="F41" s="25" t="str">
        <f t="shared" ref="F41:F48" si="10">IF(D41="NC","NO CURSADA",IF(D41="I","INSCRITO",IF(D41&gt;5,"APROBADO","REPROBADO")))</f>
        <v>APROBADO</v>
      </c>
      <c r="G41" s="24">
        <f t="shared" ref="G41:G48" si="11">IF(D41="I",C41,IF(D41&lt;=5,C41,))</f>
        <v>0</v>
      </c>
    </row>
    <row r="42" spans="1:7" x14ac:dyDescent="0.25">
      <c r="A42" s="91"/>
      <c r="B42" s="58" t="s">
        <v>35</v>
      </c>
      <c r="C42" s="59">
        <v>4.5</v>
      </c>
      <c r="D42" s="53">
        <v>6</v>
      </c>
      <c r="E42" s="26">
        <f t="shared" si="9"/>
        <v>4.5</v>
      </c>
      <c r="F42" s="25" t="str">
        <f t="shared" si="10"/>
        <v>APROBADO</v>
      </c>
      <c r="G42" s="24">
        <f t="shared" si="11"/>
        <v>0</v>
      </c>
    </row>
    <row r="43" spans="1:7" x14ac:dyDescent="0.25">
      <c r="A43" s="91"/>
      <c r="B43" s="58" t="s">
        <v>36</v>
      </c>
      <c r="C43" s="59">
        <v>6.75</v>
      </c>
      <c r="D43" s="53">
        <v>6</v>
      </c>
      <c r="E43" s="26">
        <f t="shared" ref="E43" si="12">IF(D43&gt;=6,C43,"0")</f>
        <v>6.75</v>
      </c>
      <c r="F43" s="25" t="str">
        <f t="shared" ref="F43" si="13">IF(D43="NC","NO CURSADA",IF(D43="I","INSCRITO",IF(D43&gt;5,"APROBADO","REPROBADO")))</f>
        <v>APROBADO</v>
      </c>
      <c r="G43" s="24">
        <f t="shared" ref="G43" si="14">IF(D43="I",C43,IF(D43&lt;=5,C43,))</f>
        <v>0</v>
      </c>
    </row>
    <row r="44" spans="1:7" x14ac:dyDescent="0.25">
      <c r="A44" s="91"/>
      <c r="B44" s="58" t="s">
        <v>37</v>
      </c>
      <c r="C44" s="59">
        <v>5.62</v>
      </c>
      <c r="D44" s="53">
        <v>6</v>
      </c>
      <c r="E44" s="26">
        <f t="shared" si="9"/>
        <v>5.62</v>
      </c>
      <c r="F44" s="25" t="str">
        <f t="shared" si="10"/>
        <v>APROBADO</v>
      </c>
      <c r="G44" s="24">
        <f t="shared" si="11"/>
        <v>0</v>
      </c>
    </row>
    <row r="45" spans="1:7" x14ac:dyDescent="0.25">
      <c r="A45" s="91"/>
      <c r="B45" s="58" t="s">
        <v>71</v>
      </c>
      <c r="C45" s="59">
        <v>4.5</v>
      </c>
      <c r="D45" s="53">
        <v>6</v>
      </c>
      <c r="E45" s="26">
        <f t="shared" si="9"/>
        <v>4.5</v>
      </c>
      <c r="F45" s="25" t="str">
        <f t="shared" si="10"/>
        <v>APROBADO</v>
      </c>
      <c r="G45" s="24">
        <f t="shared" si="11"/>
        <v>0</v>
      </c>
    </row>
    <row r="46" spans="1:7" x14ac:dyDescent="0.25">
      <c r="A46" s="91"/>
      <c r="B46" s="58" t="s">
        <v>72</v>
      </c>
      <c r="C46" s="59">
        <v>5.62</v>
      </c>
      <c r="D46" s="53">
        <v>6</v>
      </c>
      <c r="E46" s="26">
        <f t="shared" si="9"/>
        <v>5.62</v>
      </c>
      <c r="F46" s="25" t="str">
        <f t="shared" si="10"/>
        <v>APROBADO</v>
      </c>
      <c r="G46" s="24">
        <f t="shared" si="11"/>
        <v>0</v>
      </c>
    </row>
    <row r="47" spans="1:7" x14ac:dyDescent="0.25">
      <c r="A47" s="91"/>
      <c r="B47" s="58" t="s">
        <v>73</v>
      </c>
      <c r="C47" s="59">
        <v>3.37</v>
      </c>
      <c r="D47" s="53">
        <v>6</v>
      </c>
      <c r="E47" s="26">
        <f t="shared" si="9"/>
        <v>3.37</v>
      </c>
      <c r="F47" s="25" t="str">
        <f t="shared" si="10"/>
        <v>APROBADO</v>
      </c>
      <c r="G47" s="24">
        <f t="shared" si="11"/>
        <v>0</v>
      </c>
    </row>
    <row r="48" spans="1:7" ht="15.75" thickBot="1" x14ac:dyDescent="0.3">
      <c r="A48" s="91"/>
      <c r="B48" s="58" t="s">
        <v>74</v>
      </c>
      <c r="C48" s="59">
        <v>3.37</v>
      </c>
      <c r="D48" s="53">
        <v>6</v>
      </c>
      <c r="E48" s="26">
        <f t="shared" si="9"/>
        <v>3.37</v>
      </c>
      <c r="F48" s="25" t="str">
        <f t="shared" si="10"/>
        <v>APROBADO</v>
      </c>
      <c r="G48" s="24">
        <f t="shared" si="11"/>
        <v>0</v>
      </c>
    </row>
    <row r="49" spans="1:15" ht="15.75" thickBot="1" x14ac:dyDescent="0.3">
      <c r="A49" s="34"/>
      <c r="B49" s="36" t="s">
        <v>47</v>
      </c>
      <c r="C49" s="18">
        <f>SUM(C40:C48)</f>
        <v>44.969999999999992</v>
      </c>
      <c r="D49" s="38">
        <f>SUM(C40:C48)</f>
        <v>44.969999999999992</v>
      </c>
      <c r="E49" s="31">
        <f>SUM(E40:E48)</f>
        <v>44.969999999999992</v>
      </c>
      <c r="F49" s="39"/>
      <c r="G49" s="39">
        <f>SUM(G40:G48)</f>
        <v>0</v>
      </c>
    </row>
    <row r="50" spans="1:15" ht="15.75" thickBot="1" x14ac:dyDescent="0.3">
      <c r="A50" s="84" t="s">
        <v>48</v>
      </c>
      <c r="B50" s="42" t="s">
        <v>27</v>
      </c>
      <c r="C50" s="3">
        <v>5.62</v>
      </c>
      <c r="D50" s="53">
        <v>6</v>
      </c>
      <c r="E50" s="24">
        <f>IF(D50&gt;=6,C50,"0")</f>
        <v>5.62</v>
      </c>
      <c r="F50" s="25" t="str">
        <f>IF(D50="NC","NO CURSADA",IF(D50="I","INSCRITO",IF(D50&gt;5,"APROBADO","REPROBADO")))</f>
        <v>APROBADO</v>
      </c>
      <c r="G50" s="24">
        <f>IF(D50="I",C50,IF(D50&lt;=5,C50,))</f>
        <v>0</v>
      </c>
    </row>
    <row r="51" spans="1:15" ht="15.75" thickBot="1" x14ac:dyDescent="0.3">
      <c r="A51" s="80"/>
      <c r="B51" s="42" t="s">
        <v>38</v>
      </c>
      <c r="C51" s="2">
        <v>5.62</v>
      </c>
      <c r="D51" s="53">
        <v>6</v>
      </c>
      <c r="E51" s="26">
        <f t="shared" ref="E51:E58" si="15">IF(D51&gt;=6,C51,"0")</f>
        <v>5.62</v>
      </c>
      <c r="F51" s="25" t="str">
        <f t="shared" ref="F51:F57" si="16">IF(D51="NC","NO CURSADA",IF(D51="I","INSCRITO",IF(D51&gt;5,"APROBADO","REPROBADO")))</f>
        <v>APROBADO</v>
      </c>
      <c r="G51" s="24">
        <f t="shared" ref="G51:G57" si="17">IF(D51="I",C51,IF(D51&lt;=5,C51,))</f>
        <v>0</v>
      </c>
    </row>
    <row r="52" spans="1:15" ht="15.75" thickBot="1" x14ac:dyDescent="0.3">
      <c r="A52" s="80"/>
      <c r="B52" s="42" t="s">
        <v>39</v>
      </c>
      <c r="C52" s="2">
        <v>4.5</v>
      </c>
      <c r="D52" s="53">
        <v>6</v>
      </c>
      <c r="E52" s="26">
        <f t="shared" si="15"/>
        <v>4.5</v>
      </c>
      <c r="F52" s="25" t="str">
        <f t="shared" si="16"/>
        <v>APROBADO</v>
      </c>
      <c r="G52" s="24">
        <f t="shared" si="17"/>
        <v>0</v>
      </c>
      <c r="O52">
        <v>0</v>
      </c>
    </row>
    <row r="53" spans="1:15" ht="15.75" thickBot="1" x14ac:dyDescent="0.3">
      <c r="A53" s="80"/>
      <c r="B53" s="42" t="s">
        <v>40</v>
      </c>
      <c r="C53" s="2">
        <v>6.75</v>
      </c>
      <c r="D53" s="53">
        <v>6</v>
      </c>
      <c r="E53" s="26">
        <f t="shared" si="15"/>
        <v>6.75</v>
      </c>
      <c r="F53" s="25" t="str">
        <f t="shared" si="16"/>
        <v>APROBADO</v>
      </c>
      <c r="G53" s="24">
        <f t="shared" si="17"/>
        <v>0</v>
      </c>
      <c r="O53">
        <v>1</v>
      </c>
    </row>
    <row r="54" spans="1:15" ht="15.75" thickBot="1" x14ac:dyDescent="0.3">
      <c r="A54" s="80"/>
      <c r="B54" s="42" t="s">
        <v>21</v>
      </c>
      <c r="C54" s="2">
        <v>0</v>
      </c>
      <c r="D54" s="53">
        <v>6</v>
      </c>
      <c r="E54" s="26">
        <f t="shared" si="15"/>
        <v>0</v>
      </c>
      <c r="F54" s="25" t="str">
        <f t="shared" si="16"/>
        <v>APROBADO</v>
      </c>
      <c r="G54" s="24">
        <f t="shared" si="17"/>
        <v>0</v>
      </c>
      <c r="O54">
        <v>2</v>
      </c>
    </row>
    <row r="55" spans="1:15" ht="24.75" thickBot="1" x14ac:dyDescent="0.3">
      <c r="A55" s="80"/>
      <c r="B55" s="67" t="s">
        <v>75</v>
      </c>
      <c r="C55" s="2">
        <v>5.62</v>
      </c>
      <c r="D55" s="53">
        <v>6</v>
      </c>
      <c r="E55" s="26">
        <f t="shared" si="15"/>
        <v>5.62</v>
      </c>
      <c r="F55" s="25" t="str">
        <f t="shared" si="16"/>
        <v>APROBADO</v>
      </c>
      <c r="G55" s="24">
        <f t="shared" si="17"/>
        <v>0</v>
      </c>
      <c r="O55">
        <v>3</v>
      </c>
    </row>
    <row r="56" spans="1:15" ht="15.75" thickBot="1" x14ac:dyDescent="0.3">
      <c r="A56" s="80"/>
      <c r="B56" s="42" t="s">
        <v>76</v>
      </c>
      <c r="C56" s="2">
        <v>4.5</v>
      </c>
      <c r="D56" s="53">
        <v>6</v>
      </c>
      <c r="E56" s="26">
        <f t="shared" si="15"/>
        <v>4.5</v>
      </c>
      <c r="F56" s="25" t="str">
        <f t="shared" si="16"/>
        <v>APROBADO</v>
      </c>
      <c r="G56" s="24">
        <f t="shared" si="17"/>
        <v>0</v>
      </c>
      <c r="O56">
        <v>4</v>
      </c>
    </row>
    <row r="57" spans="1:15" ht="15.75" thickBot="1" x14ac:dyDescent="0.3">
      <c r="A57" s="80"/>
      <c r="B57" s="42" t="s">
        <v>77</v>
      </c>
      <c r="C57" s="2">
        <v>5.62</v>
      </c>
      <c r="D57" s="53">
        <v>6</v>
      </c>
      <c r="E57" s="26">
        <f t="shared" si="15"/>
        <v>5.62</v>
      </c>
      <c r="F57" s="25" t="str">
        <f t="shared" si="16"/>
        <v>APROBADO</v>
      </c>
      <c r="G57" s="24">
        <f t="shared" si="17"/>
        <v>0</v>
      </c>
      <c r="O57">
        <v>5</v>
      </c>
    </row>
    <row r="58" spans="1:15" ht="15.75" thickBot="1" x14ac:dyDescent="0.3">
      <c r="A58" s="81"/>
      <c r="B58" s="58" t="s">
        <v>78</v>
      </c>
      <c r="C58" s="6">
        <v>3.37</v>
      </c>
      <c r="D58" s="53">
        <v>6</v>
      </c>
      <c r="E58" s="26">
        <f t="shared" si="15"/>
        <v>3.37</v>
      </c>
      <c r="F58" s="25" t="str">
        <f>IF(D58="NC","NO CURSADA",IF(D58="I","INSCRITO",IF(D58&gt;5,"APROBADO","REPROBADO")))</f>
        <v>APROBADO</v>
      </c>
      <c r="G58" s="24">
        <f>IF(D58="I",C58,IF(D58&lt;=5,C58,))</f>
        <v>0</v>
      </c>
      <c r="O58">
        <v>6</v>
      </c>
    </row>
    <row r="59" spans="1:15" ht="15.75" thickBot="1" x14ac:dyDescent="0.3">
      <c r="A59" s="28"/>
      <c r="B59" s="43" t="s">
        <v>47</v>
      </c>
      <c r="C59" s="29">
        <f>SUM(C50:C58)</f>
        <v>41.599999999999994</v>
      </c>
      <c r="D59" s="30">
        <f>SUM(C50:C58)</f>
        <v>41.599999999999994</v>
      </c>
      <c r="E59" s="31">
        <f>SUM(E50:E58)</f>
        <v>41.599999999999994</v>
      </c>
      <c r="F59" s="32"/>
      <c r="G59" s="33">
        <f>SUM(G50:G58)</f>
        <v>0</v>
      </c>
      <c r="O59">
        <v>7</v>
      </c>
    </row>
    <row r="60" spans="1:15" ht="15.75" thickBot="1" x14ac:dyDescent="0.3">
      <c r="A60" s="27"/>
      <c r="B60" s="44"/>
      <c r="C60" s="5"/>
      <c r="D60" s="21"/>
      <c r="E60" s="22">
        <f>SUM(E59,E49,E39,E28,E18)</f>
        <v>204.59999999999997</v>
      </c>
      <c r="F60" s="22"/>
      <c r="G60" s="22">
        <f>SUM(G59,G49,G39,G28,G18)</f>
        <v>0</v>
      </c>
      <c r="O60">
        <v>8</v>
      </c>
    </row>
    <row r="61" spans="1:15" ht="15.75" thickBot="1" x14ac:dyDescent="0.3">
      <c r="A61" s="27"/>
      <c r="B61" s="41" t="s">
        <v>45</v>
      </c>
      <c r="C61" s="23" t="s">
        <v>5</v>
      </c>
      <c r="D61" s="82" t="s">
        <v>60</v>
      </c>
      <c r="E61" s="83"/>
      <c r="F61" s="93" t="s">
        <v>61</v>
      </c>
      <c r="G61" s="94"/>
      <c r="O61">
        <v>9</v>
      </c>
    </row>
    <row r="62" spans="1:15" ht="16.5" customHeight="1" thickBot="1" x14ac:dyDescent="0.3">
      <c r="A62" s="92" t="s">
        <v>49</v>
      </c>
      <c r="B62" s="45" t="s">
        <v>41</v>
      </c>
      <c r="C62" s="15">
        <v>5.62</v>
      </c>
      <c r="D62" s="73" t="s">
        <v>67</v>
      </c>
      <c r="E62" s="74"/>
      <c r="F62" s="75">
        <f>IF(D62=0,C62,IF(D62="i",C62,IF(D62="nc",0,IF(D62&gt;5,0,C62))))</f>
        <v>0</v>
      </c>
      <c r="G62" s="76"/>
      <c r="O62">
        <v>10</v>
      </c>
    </row>
    <row r="63" spans="1:15" ht="15.75" thickBot="1" x14ac:dyDescent="0.3">
      <c r="A63" s="92"/>
      <c r="B63" s="45" t="s">
        <v>22</v>
      </c>
      <c r="C63" s="16">
        <v>5.62</v>
      </c>
      <c r="D63" s="73" t="s">
        <v>67</v>
      </c>
      <c r="E63" s="74"/>
      <c r="F63" s="75">
        <f t="shared" ref="F63:F70" si="18">IF(D63=0,C63,IF(D63="i",C63,IF(D63="nc",0,IF(D63&gt;5,0,C63))))</f>
        <v>0</v>
      </c>
      <c r="G63" s="76"/>
      <c r="O63" s="52" t="s">
        <v>66</v>
      </c>
    </row>
    <row r="64" spans="1:15" ht="15.75" thickBot="1" x14ac:dyDescent="0.3">
      <c r="A64" s="92"/>
      <c r="B64" s="45" t="s">
        <v>42</v>
      </c>
      <c r="C64" s="16">
        <v>4.5</v>
      </c>
      <c r="D64" s="73" t="s">
        <v>67</v>
      </c>
      <c r="E64" s="74"/>
      <c r="F64" s="75">
        <f t="shared" si="18"/>
        <v>0</v>
      </c>
      <c r="G64" s="76"/>
      <c r="O64" s="52" t="s">
        <v>67</v>
      </c>
    </row>
    <row r="65" spans="1:7" ht="15.75" thickBot="1" x14ac:dyDescent="0.3">
      <c r="A65" s="92"/>
      <c r="B65" s="45" t="s">
        <v>43</v>
      </c>
      <c r="C65" s="16">
        <v>6.75</v>
      </c>
      <c r="D65" s="73" t="s">
        <v>67</v>
      </c>
      <c r="E65" s="74"/>
      <c r="F65" s="75">
        <f t="shared" si="18"/>
        <v>0</v>
      </c>
      <c r="G65" s="76"/>
    </row>
    <row r="66" spans="1:7" ht="15.75" thickBot="1" x14ac:dyDescent="0.3">
      <c r="A66" s="92"/>
      <c r="B66" s="45" t="s">
        <v>28</v>
      </c>
      <c r="C66" s="16">
        <v>0</v>
      </c>
      <c r="D66" s="73" t="s">
        <v>67</v>
      </c>
      <c r="E66" s="74"/>
      <c r="F66" s="75">
        <f t="shared" si="18"/>
        <v>0</v>
      </c>
      <c r="G66" s="76"/>
    </row>
    <row r="67" spans="1:7" ht="24.75" thickBot="1" x14ac:dyDescent="0.3">
      <c r="A67" s="92"/>
      <c r="B67" s="68" t="s">
        <v>79</v>
      </c>
      <c r="C67" s="16">
        <v>4.5</v>
      </c>
      <c r="D67" s="73" t="s">
        <v>67</v>
      </c>
      <c r="E67" s="74"/>
      <c r="F67" s="75">
        <f t="shared" si="18"/>
        <v>0</v>
      </c>
      <c r="G67" s="76"/>
    </row>
    <row r="68" spans="1:7" ht="15.75" thickBot="1" x14ac:dyDescent="0.3">
      <c r="A68" s="92"/>
      <c r="B68" s="68" t="s">
        <v>80</v>
      </c>
      <c r="C68" s="16">
        <v>7.87</v>
      </c>
      <c r="D68" s="73" t="s">
        <v>67</v>
      </c>
      <c r="E68" s="74"/>
      <c r="F68" s="75">
        <f t="shared" ref="F68" si="19">IF(D68=0,C68,IF(D68="i",C68,IF(D68="nc",0,IF(D68&gt;5,0,C68))))</f>
        <v>0</v>
      </c>
      <c r="G68" s="76"/>
    </row>
    <row r="69" spans="1:7" ht="15.75" thickBot="1" x14ac:dyDescent="0.3">
      <c r="A69" s="92"/>
      <c r="B69" s="45" t="s">
        <v>81</v>
      </c>
      <c r="C69" s="16">
        <v>3.37</v>
      </c>
      <c r="D69" s="73" t="s">
        <v>67</v>
      </c>
      <c r="E69" s="74"/>
      <c r="F69" s="75">
        <f t="shared" si="18"/>
        <v>0</v>
      </c>
      <c r="G69" s="76"/>
    </row>
    <row r="70" spans="1:7" ht="24.75" thickBot="1" x14ac:dyDescent="0.3">
      <c r="A70" s="92"/>
      <c r="B70" s="68" t="s">
        <v>82</v>
      </c>
      <c r="C70" s="17">
        <v>3.37</v>
      </c>
      <c r="D70" s="73" t="s">
        <v>67</v>
      </c>
      <c r="E70" s="74"/>
      <c r="F70" s="75">
        <f t="shared" si="18"/>
        <v>0</v>
      </c>
      <c r="G70" s="76"/>
    </row>
    <row r="71" spans="1:7" ht="15.75" thickBot="1" x14ac:dyDescent="0.3">
      <c r="A71" s="11"/>
      <c r="B71" s="46" t="s">
        <v>47</v>
      </c>
      <c r="C71" s="10">
        <f>SUM(C62:C70)</f>
        <v>41.599999999999994</v>
      </c>
      <c r="D71" s="14"/>
      <c r="E71" s="12"/>
      <c r="F71" s="54">
        <f>SUM(F62:F70)</f>
        <v>0</v>
      </c>
      <c r="G71" s="55"/>
    </row>
    <row r="72" spans="1:7" ht="15.75" thickBot="1" x14ac:dyDescent="0.3">
      <c r="C72" s="71" t="s">
        <v>1</v>
      </c>
      <c r="D72" s="72"/>
      <c r="E72" s="69">
        <f>C5</f>
        <v>41.033333333333324</v>
      </c>
      <c r="F72" s="89">
        <f>SUM(G60+F71)</f>
        <v>0</v>
      </c>
      <c r="G72" s="90"/>
    </row>
    <row r="73" spans="1:7" x14ac:dyDescent="0.25">
      <c r="F73" s="85" t="str">
        <f>IF(F72&gt;$C$5,"NO PROCEDE","SI PROCEDE")</f>
        <v>SI PROCEDE</v>
      </c>
      <c r="G73" s="86"/>
    </row>
    <row r="74" spans="1:7" ht="15.75" thickBot="1" x14ac:dyDescent="0.3">
      <c r="A74" s="48" t="s">
        <v>62</v>
      </c>
      <c r="B74" s="49" t="s">
        <v>63</v>
      </c>
      <c r="F74" s="87"/>
      <c r="G74" s="88"/>
    </row>
    <row r="75" spans="1:7" x14ac:dyDescent="0.25">
      <c r="A75" s="50" t="s">
        <v>64</v>
      </c>
      <c r="B75" s="51" t="s">
        <v>65</v>
      </c>
    </row>
  </sheetData>
  <sheetProtection algorithmName="SHA-512" hashValue="QOL9Y9Vr4BFWsbC/IyV3yA7rC+sLDt6z1bSX959WShm38lAYEykiyQ7STXVYhbm3wMntS9iGRuxxxGG+zPrGGw==" saltValue="ahSIRwt9B5fUq58m0zI4uA==" spinCount="100000" sheet="1" objects="1" scenarios="1" selectLockedCells="1"/>
  <mergeCells count="32">
    <mergeCell ref="F73:G74"/>
    <mergeCell ref="F72:G72"/>
    <mergeCell ref="A50:A58"/>
    <mergeCell ref="A40:A48"/>
    <mergeCell ref="A62:A70"/>
    <mergeCell ref="D61:E61"/>
    <mergeCell ref="F61:G61"/>
    <mergeCell ref="D62:E62"/>
    <mergeCell ref="D63:E63"/>
    <mergeCell ref="D70:E70"/>
    <mergeCell ref="F62:G62"/>
    <mergeCell ref="F63:G63"/>
    <mergeCell ref="F70:G70"/>
    <mergeCell ref="D64:E64"/>
    <mergeCell ref="D65:E65"/>
    <mergeCell ref="D66:E66"/>
    <mergeCell ref="B1:E1"/>
    <mergeCell ref="F6:G6"/>
    <mergeCell ref="A29:A38"/>
    <mergeCell ref="F7:G7"/>
    <mergeCell ref="A9:A17"/>
    <mergeCell ref="A19:A27"/>
    <mergeCell ref="F64:G64"/>
    <mergeCell ref="F65:G65"/>
    <mergeCell ref="F66:G66"/>
    <mergeCell ref="F67:G67"/>
    <mergeCell ref="F69:G69"/>
    <mergeCell ref="C72:D72"/>
    <mergeCell ref="D68:E68"/>
    <mergeCell ref="F68:G68"/>
    <mergeCell ref="D67:E67"/>
    <mergeCell ref="D69:E69"/>
  </mergeCells>
  <conditionalFormatting sqref="F18">
    <cfRule type="containsText" dxfId="56" priority="132" operator="containsText" text="APROBADO">
      <formula>NOT(ISERROR(SEARCH("APROBADO",F18)))</formula>
    </cfRule>
    <cfRule type="cellIs" priority="133" operator="between">
      <formula>0</formula>
      <formula>5</formula>
    </cfRule>
    <cfRule type="iconSet" priority="134">
      <iconSet iconSet="3Symbols2">
        <cfvo type="percent" val="0"/>
        <cfvo type="percent" val="33"/>
        <cfvo type="percent" val="67"/>
      </iconSet>
    </cfRule>
  </conditionalFormatting>
  <conditionalFormatting sqref="F18">
    <cfRule type="containsText" dxfId="55" priority="131" operator="containsText" text="REPROBADO">
      <formula>NOT(ISERROR(SEARCH("REPROBADO",F18)))</formula>
    </cfRule>
  </conditionalFormatting>
  <conditionalFormatting sqref="F28">
    <cfRule type="containsText" dxfId="54" priority="124" operator="containsText" text="APROBADO">
      <formula>NOT(ISERROR(SEARCH("APROBADO",F28)))</formula>
    </cfRule>
    <cfRule type="cellIs" priority="125" operator="between">
      <formula>0</formula>
      <formula>5</formula>
    </cfRule>
    <cfRule type="iconSet" priority="126">
      <iconSet iconSet="3Symbols2">
        <cfvo type="percent" val="0"/>
        <cfvo type="percent" val="33"/>
        <cfvo type="percent" val="67"/>
      </iconSet>
    </cfRule>
  </conditionalFormatting>
  <conditionalFormatting sqref="F28">
    <cfRule type="containsText" dxfId="53" priority="123" operator="containsText" text="REPROBADO">
      <formula>NOT(ISERROR(SEARCH("REPROBADO",F28)))</formula>
    </cfRule>
  </conditionalFormatting>
  <conditionalFormatting sqref="F39">
    <cfRule type="containsText" dxfId="52" priority="116" operator="containsText" text="APROBADO">
      <formula>NOT(ISERROR(SEARCH("APROBADO",F39)))</formula>
    </cfRule>
    <cfRule type="cellIs" priority="117" operator="between">
      <formula>0</formula>
      <formula>5</formula>
    </cfRule>
    <cfRule type="iconSet" priority="118">
      <iconSet iconSet="3Symbols2">
        <cfvo type="percent" val="0"/>
        <cfvo type="percent" val="33"/>
        <cfvo type="percent" val="67"/>
      </iconSet>
    </cfRule>
  </conditionalFormatting>
  <conditionalFormatting sqref="F39">
    <cfRule type="containsText" dxfId="51" priority="115" operator="containsText" text="REPROBADO">
      <formula>NOT(ISERROR(SEARCH("REPROBADO",F39)))</formula>
    </cfRule>
  </conditionalFormatting>
  <conditionalFormatting sqref="F9:F17">
    <cfRule type="containsText" dxfId="50" priority="62" operator="containsText" text="APROBADO">
      <formula>NOT(ISERROR(SEARCH("APROBADO",F9)))</formula>
    </cfRule>
    <cfRule type="cellIs" priority="63" operator="between">
      <formula>0</formula>
      <formula>5</formula>
    </cfRule>
    <cfRule type="iconSet" priority="64">
      <iconSet iconSet="3Symbols2">
        <cfvo type="percent" val="0"/>
        <cfvo type="percent" val="33"/>
        <cfvo type="percent" val="67"/>
      </iconSet>
    </cfRule>
  </conditionalFormatting>
  <conditionalFormatting sqref="F9:F17">
    <cfRule type="containsText" dxfId="49" priority="61" operator="containsText" text="REPROBADO">
      <formula>NOT(ISERROR(SEARCH("REPROBADO",F9)))</formula>
    </cfRule>
  </conditionalFormatting>
  <conditionalFormatting sqref="F10">
    <cfRule type="cellIs" dxfId="48" priority="60" operator="equal">
      <formula>"NO CURSADA"</formula>
    </cfRule>
  </conditionalFormatting>
  <conditionalFormatting sqref="F11">
    <cfRule type="cellIs" dxfId="47" priority="59" operator="equal">
      <formula>"INSCRITO"</formula>
    </cfRule>
  </conditionalFormatting>
  <conditionalFormatting sqref="F9:F17">
    <cfRule type="cellIs" dxfId="46" priority="57" operator="equal">
      <formula>"INSCRITO"</formula>
    </cfRule>
    <cfRule type="cellIs" dxfId="45" priority="58" operator="equal">
      <formula>"NO CURSADA"</formula>
    </cfRule>
  </conditionalFormatting>
  <conditionalFormatting sqref="F19:F27">
    <cfRule type="containsText" dxfId="44" priority="54" operator="containsText" text="APROBADO">
      <formula>NOT(ISERROR(SEARCH("APROBADO",F19)))</formula>
    </cfRule>
    <cfRule type="cellIs" priority="55" operator="between">
      <formula>0</formula>
      <formula>5</formula>
    </cfRule>
    <cfRule type="iconSet" priority="56">
      <iconSet iconSet="3Symbols2">
        <cfvo type="percent" val="0"/>
        <cfvo type="percent" val="33"/>
        <cfvo type="percent" val="67"/>
      </iconSet>
    </cfRule>
  </conditionalFormatting>
  <conditionalFormatting sqref="F19:F27">
    <cfRule type="containsText" dxfId="43" priority="53" operator="containsText" text="REPROBADO">
      <formula>NOT(ISERROR(SEARCH("REPROBADO",F19)))</formula>
    </cfRule>
  </conditionalFormatting>
  <conditionalFormatting sqref="F20">
    <cfRule type="cellIs" dxfId="42" priority="52" operator="equal">
      <formula>"NO CURSADA"</formula>
    </cfRule>
  </conditionalFormatting>
  <conditionalFormatting sqref="F21">
    <cfRule type="cellIs" dxfId="41" priority="51" operator="equal">
      <formula>"INSCRITO"</formula>
    </cfRule>
  </conditionalFormatting>
  <conditionalFormatting sqref="F19:F27">
    <cfRule type="cellIs" dxfId="40" priority="49" operator="equal">
      <formula>"INSCRITO"</formula>
    </cfRule>
    <cfRule type="cellIs" dxfId="39" priority="50" operator="equal">
      <formula>"NO CURSADA"</formula>
    </cfRule>
  </conditionalFormatting>
  <conditionalFormatting sqref="F29:F38">
    <cfRule type="containsText" dxfId="38" priority="46" operator="containsText" text="APROBADO">
      <formula>NOT(ISERROR(SEARCH("APROBADO",F29)))</formula>
    </cfRule>
    <cfRule type="cellIs" priority="47" operator="between">
      <formula>0</formula>
      <formula>5</formula>
    </cfRule>
    <cfRule type="iconSet" priority="48">
      <iconSet iconSet="3Symbols2">
        <cfvo type="percent" val="0"/>
        <cfvo type="percent" val="33"/>
        <cfvo type="percent" val="67"/>
      </iconSet>
    </cfRule>
  </conditionalFormatting>
  <conditionalFormatting sqref="F29:F38">
    <cfRule type="containsText" dxfId="37" priority="45" operator="containsText" text="REPROBADO">
      <formula>NOT(ISERROR(SEARCH("REPROBADO",F29)))</formula>
    </cfRule>
  </conditionalFormatting>
  <conditionalFormatting sqref="F30">
    <cfRule type="cellIs" dxfId="36" priority="44" operator="equal">
      <formula>"NO CURSADA"</formula>
    </cfRule>
  </conditionalFormatting>
  <conditionalFormatting sqref="F31">
    <cfRule type="cellIs" dxfId="35" priority="43" operator="equal">
      <formula>"INSCRITO"</formula>
    </cfRule>
  </conditionalFormatting>
  <conditionalFormatting sqref="F29:F38">
    <cfRule type="cellIs" dxfId="34" priority="41" operator="equal">
      <formula>"INSCRITO"</formula>
    </cfRule>
    <cfRule type="cellIs" dxfId="33" priority="42" operator="equal">
      <formula>"NO CURSADA"</formula>
    </cfRule>
  </conditionalFormatting>
  <conditionalFormatting sqref="F40:F42 F44:F48">
    <cfRule type="containsText" dxfId="32" priority="38" operator="containsText" text="APROBADO">
      <formula>NOT(ISERROR(SEARCH("APROBADO",F40)))</formula>
    </cfRule>
    <cfRule type="cellIs" priority="39" operator="between">
      <formula>0</formula>
      <formula>5</formula>
    </cfRule>
    <cfRule type="iconSet" priority="40">
      <iconSet iconSet="3Symbols2">
        <cfvo type="percent" val="0"/>
        <cfvo type="percent" val="33"/>
        <cfvo type="percent" val="67"/>
      </iconSet>
    </cfRule>
  </conditionalFormatting>
  <conditionalFormatting sqref="F40:F42 F44:F48">
    <cfRule type="containsText" dxfId="31" priority="37" operator="containsText" text="REPROBADO">
      <formula>NOT(ISERROR(SEARCH("REPROBADO",F40)))</formula>
    </cfRule>
  </conditionalFormatting>
  <conditionalFormatting sqref="F41">
    <cfRule type="cellIs" dxfId="30" priority="36" operator="equal">
      <formula>"NO CURSADA"</formula>
    </cfRule>
  </conditionalFormatting>
  <conditionalFormatting sqref="F42">
    <cfRule type="cellIs" dxfId="29" priority="35" operator="equal">
      <formula>"INSCRITO"</formula>
    </cfRule>
  </conditionalFormatting>
  <conditionalFormatting sqref="F40:F42 F44:F48">
    <cfRule type="cellIs" dxfId="28" priority="33" operator="equal">
      <formula>"INSCRITO"</formula>
    </cfRule>
    <cfRule type="cellIs" dxfId="27" priority="34" operator="equal">
      <formula>"NO CURSADA"</formula>
    </cfRule>
  </conditionalFormatting>
  <conditionalFormatting sqref="F50:F58">
    <cfRule type="containsText" dxfId="26" priority="30" operator="containsText" text="APROBADO">
      <formula>NOT(ISERROR(SEARCH("APROBADO",F50)))</formula>
    </cfRule>
    <cfRule type="cellIs" priority="31" operator="between">
      <formula>0</formula>
      <formula>5</formula>
    </cfRule>
    <cfRule type="iconSet" priority="32">
      <iconSet iconSet="3Symbols2">
        <cfvo type="percent" val="0"/>
        <cfvo type="percent" val="33"/>
        <cfvo type="percent" val="67"/>
      </iconSet>
    </cfRule>
  </conditionalFormatting>
  <conditionalFormatting sqref="F50:F58">
    <cfRule type="containsText" dxfId="25" priority="29" operator="containsText" text="REPROBADO">
      <formula>NOT(ISERROR(SEARCH("REPROBADO",F50)))</formula>
    </cfRule>
  </conditionalFormatting>
  <conditionalFormatting sqref="F51">
    <cfRule type="cellIs" dxfId="24" priority="28" operator="equal">
      <formula>"NO CURSADA"</formula>
    </cfRule>
  </conditionalFormatting>
  <conditionalFormatting sqref="F52">
    <cfRule type="cellIs" dxfId="23" priority="27" operator="equal">
      <formula>"INSCRITO"</formula>
    </cfRule>
  </conditionalFormatting>
  <conditionalFormatting sqref="F50:F58">
    <cfRule type="cellIs" dxfId="22" priority="25" operator="equal">
      <formula>"INSCRITO"</formula>
    </cfRule>
    <cfRule type="cellIs" dxfId="21" priority="26" operator="equal">
      <formula>"NO CURSADA"</formula>
    </cfRule>
  </conditionalFormatting>
  <conditionalFormatting sqref="D9">
    <cfRule type="cellIs" dxfId="20" priority="24" operator="lessThan">
      <formula>6</formula>
    </cfRule>
  </conditionalFormatting>
  <conditionalFormatting sqref="D9">
    <cfRule type="cellIs" dxfId="19" priority="23" operator="greaterThan">
      <formula>5</formula>
    </cfRule>
  </conditionalFormatting>
  <conditionalFormatting sqref="D10:D17">
    <cfRule type="cellIs" dxfId="18" priority="22" operator="lessThan">
      <formula>6</formula>
    </cfRule>
  </conditionalFormatting>
  <conditionalFormatting sqref="D10:D17">
    <cfRule type="cellIs" dxfId="17" priority="21" operator="greaterThan">
      <formula>5</formula>
    </cfRule>
  </conditionalFormatting>
  <conditionalFormatting sqref="D19:D27">
    <cfRule type="cellIs" dxfId="16" priority="20" operator="lessThan">
      <formula>6</formula>
    </cfRule>
  </conditionalFormatting>
  <conditionalFormatting sqref="D19:D27">
    <cfRule type="cellIs" dxfId="15" priority="19" operator="greaterThan">
      <formula>5</formula>
    </cfRule>
  </conditionalFormatting>
  <conditionalFormatting sqref="D29:D38">
    <cfRule type="cellIs" dxfId="14" priority="18" operator="lessThan">
      <formula>6</formula>
    </cfRule>
  </conditionalFormatting>
  <conditionalFormatting sqref="D29:D38">
    <cfRule type="cellIs" dxfId="13" priority="17" operator="greaterThan">
      <formula>5</formula>
    </cfRule>
  </conditionalFormatting>
  <conditionalFormatting sqref="D40:D42 D44:D48">
    <cfRule type="cellIs" dxfId="12" priority="16" operator="lessThan">
      <formula>6</formula>
    </cfRule>
  </conditionalFormatting>
  <conditionalFormatting sqref="D40:D42 D44:D48">
    <cfRule type="cellIs" dxfId="11" priority="15" operator="greaterThan">
      <formula>5</formula>
    </cfRule>
  </conditionalFormatting>
  <conditionalFormatting sqref="D50:D58">
    <cfRule type="cellIs" dxfId="10" priority="14" operator="lessThan">
      <formula>6</formula>
    </cfRule>
  </conditionalFormatting>
  <conditionalFormatting sqref="D50:D58">
    <cfRule type="cellIs" dxfId="9" priority="13" operator="greaterThan">
      <formula>5</formula>
    </cfRule>
  </conditionalFormatting>
  <conditionalFormatting sqref="F73">
    <cfRule type="cellIs" dxfId="8" priority="10" operator="equal">
      <formula>"NO PROCEDE"</formula>
    </cfRule>
    <cfRule type="cellIs" dxfId="7" priority="11" operator="equal">
      <formula>"SI PROCEDE"</formula>
    </cfRule>
    <cfRule type="dataBar" priority="12">
      <dataBar>
        <cfvo type="num" val="40.590000000000003"/>
        <cfvo type="num" val="42.59"/>
        <color rgb="FFFFC000"/>
      </dataBar>
    </cfRule>
  </conditionalFormatting>
  <conditionalFormatting sqref="F43">
    <cfRule type="containsText" dxfId="6" priority="7" operator="containsText" text="APROBADO">
      <formula>NOT(ISERROR(SEARCH("APROBADO",F43)))</formula>
    </cfRule>
    <cfRule type="cellIs" priority="8" operator="between">
      <formula>0</formula>
      <formula>5</formula>
    </cfRule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F43">
    <cfRule type="containsText" dxfId="5" priority="6" operator="containsText" text="REPROBADO">
      <formula>NOT(ISERROR(SEARCH("REPROBADO",F43)))</formula>
    </cfRule>
  </conditionalFormatting>
  <conditionalFormatting sqref="F43">
    <cfRule type="cellIs" dxfId="4" priority="5" operator="equal">
      <formula>"INSCRITO"</formula>
    </cfRule>
  </conditionalFormatting>
  <conditionalFormatting sqref="F43">
    <cfRule type="cellIs" dxfId="3" priority="3" operator="equal">
      <formula>"INSCRITO"</formula>
    </cfRule>
    <cfRule type="cellIs" dxfId="2" priority="4" operator="equal">
      <formula>"NO CURSADA"</formula>
    </cfRule>
  </conditionalFormatting>
  <conditionalFormatting sqref="D43">
    <cfRule type="cellIs" dxfId="1" priority="2" operator="lessThan">
      <formula>6</formula>
    </cfRule>
  </conditionalFormatting>
  <conditionalFormatting sqref="D43">
    <cfRule type="cellIs" dxfId="0" priority="1" operator="greaterThan">
      <formula>5</formula>
    </cfRule>
  </conditionalFormatting>
  <dataValidations count="1">
    <dataValidation type="list" allowBlank="1" showInputMessage="1" showErrorMessage="1" sqref="D9:D17 D29:D38 D19:D27 D40:D48 D50:D58 D62:E70" xr:uid="{3037CB5F-33E6-4862-83D7-5E12B21F597D}">
      <formula1>$O$52:$O$64</formula1>
    </dataValidation>
  </dataValidations>
  <pageMargins left="0.7" right="0.7" top="0.75" bottom="0.75" header="0.3" footer="0.3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AUT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 ESCOLAR</dc:creator>
  <cp:lastModifiedBy>IMAGEN UDI</cp:lastModifiedBy>
  <cp:lastPrinted>2012-02-20T19:27:16Z</cp:lastPrinted>
  <dcterms:created xsi:type="dcterms:W3CDTF">2011-06-21T18:30:55Z</dcterms:created>
  <dcterms:modified xsi:type="dcterms:W3CDTF">2024-05-07T15:34:35Z</dcterms:modified>
</cp:coreProperties>
</file>